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64 DE 2023/PUBLICACION/"/>
    </mc:Choice>
  </mc:AlternateContent>
  <xr:revisionPtr revIDLastSave="11" documentId="8_{6915D344-8D88-4A41-80D0-7DA29051FC54}" xr6:coauthVersionLast="47" xr6:coauthVersionMax="47" xr10:uidLastSave="{D1E382BD-B424-4082-94D5-53BA99BAFD6B}"/>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L22" i="1"/>
  <c r="N22" i="1" s="1"/>
  <c r="L23" i="1"/>
  <c r="L24" i="1"/>
  <c r="M24" i="1" s="1"/>
  <c r="L25" i="1"/>
  <c r="L26" i="1"/>
  <c r="M26" i="1" s="1"/>
  <c r="L27" i="1"/>
  <c r="N27" i="1" s="1"/>
  <c r="L28" i="1"/>
  <c r="N28" i="1" s="1"/>
  <c r="L29" i="1"/>
  <c r="N29" i="1" s="1"/>
  <c r="L30" i="1"/>
  <c r="N30" i="1" s="1"/>
  <c r="J21" i="1"/>
  <c r="J22" i="1"/>
  <c r="J23" i="1"/>
  <c r="J24" i="1"/>
  <c r="J25" i="1"/>
  <c r="J26" i="1"/>
  <c r="J27" i="1"/>
  <c r="J28" i="1"/>
  <c r="J29" i="1"/>
  <c r="J30" i="1"/>
  <c r="H21" i="1"/>
  <c r="H22" i="1"/>
  <c r="H23" i="1"/>
  <c r="K23" i="1" s="1"/>
  <c r="H24" i="1"/>
  <c r="H25" i="1"/>
  <c r="H26" i="1"/>
  <c r="H27" i="1"/>
  <c r="K27" i="1" s="1"/>
  <c r="H28" i="1"/>
  <c r="H29" i="1"/>
  <c r="H30" i="1"/>
  <c r="A21" i="1"/>
  <c r="A22" i="1" s="1"/>
  <c r="A23" i="1" s="1"/>
  <c r="A24" i="1" s="1"/>
  <c r="A25" i="1" s="1"/>
  <c r="A26" i="1" s="1"/>
  <c r="A27" i="1" s="1"/>
  <c r="A28" i="1" s="1"/>
  <c r="A29" i="1" s="1"/>
  <c r="A30" i="1" s="1"/>
  <c r="N24" i="1" l="1"/>
  <c r="O24" i="1" s="1"/>
  <c r="M27" i="1"/>
  <c r="O27" i="1" s="1"/>
  <c r="K25" i="1"/>
  <c r="M30" i="1"/>
  <c r="O30" i="1" s="1"/>
  <c r="K24" i="1"/>
  <c r="M29" i="1"/>
  <c r="O29" i="1" s="1"/>
  <c r="M28" i="1"/>
  <c r="O28" i="1" s="1"/>
  <c r="K28" i="1"/>
  <c r="K26" i="1"/>
  <c r="K29" i="1"/>
  <c r="M21" i="1"/>
  <c r="O21" i="1" s="1"/>
  <c r="K21" i="1"/>
  <c r="K30" i="1"/>
  <c r="K22" i="1"/>
  <c r="N26" i="1"/>
  <c r="O26" i="1" s="1"/>
  <c r="N25" i="1"/>
  <c r="M25" i="1"/>
  <c r="N23" i="1"/>
  <c r="M23" i="1"/>
  <c r="M22" i="1"/>
  <c r="O22" i="1" s="1"/>
  <c r="L20" i="1"/>
  <c r="J20" i="1"/>
  <c r="H20" i="1"/>
  <c r="O23" i="1" l="1"/>
  <c r="O25" i="1"/>
  <c r="K20" i="1"/>
  <c r="M20" i="1"/>
  <c r="N20" i="1"/>
  <c r="O20" i="1" l="1"/>
  <c r="O32" i="1" l="1"/>
  <c r="O35" i="1" s="1"/>
  <c r="O38" i="1" l="1"/>
  <c r="O31" i="1"/>
  <c r="O39" i="1" l="1"/>
  <c r="O33" i="1" l="1"/>
  <c r="O36" i="1" l="1"/>
  <c r="O37" i="1" s="1"/>
  <c r="O34" i="1"/>
  <c r="O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<sst xmlns="http://schemas.openxmlformats.org/spreadsheetml/2006/main" count="67" uniqueCount="56">
  <si>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</si>
  <si>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</si>
  <si>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</si>
  <si>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</si>
  <si>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</si>
  <si>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</si>
  <si>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</si>
  <si>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</si>
  <si>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</si>
  <si>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</si>
  <si>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</si>
  <si>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</si>
  <si>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</si>
  <si>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</si>
  <si>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</si>
  <si>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</si>
  <si>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</si>
  <si>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</si>
  <si>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</si>
  <si>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</si>
  <si>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</si>
  <si>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</si>
  <si>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</si>
  <si>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</si>
  <si>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</si>
  <si>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</si>
  <si>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</si>
  <si>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</si>
  <si>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</si>
  <si>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</si>
  <si>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</si>
  <si>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</si>
  <si>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</si>
  <si>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</si>
  <si>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</si>
  <si>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</si>
  <si>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</si>
  <si>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</si>
  <si>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</si>
  <si>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</si>
  <si>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</si>
  <si>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</si>
  <si>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</si>
  <si>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</si>
  <si>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</si>
  <si>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Servicio de fabricación de separadores de libro impresos en papel propalcote de 300 gramos, impresos por las dos caras a color. Tamaño: 9 cm de ancho por 14 cm de alto. La oficina de comunicaciones entregará el diseño a imprimir.</t>
  </si>
  <si>
    <t>Servicio de fabricación de libreta en cartón reciclable con botón de presión, (argollada) taco   de   70    hojas rayadas; taco de notas autoadhesivos y set de 5 sticker de      colores en      tiras       alargadas con Servicio de impresión Marca: 4,5 cm / Tampografía Medidas: Cerrado: 11 cm x 15.2 cm. Abierto: 26 cm x 15.2 cm para libreta con las siguientes características: Nota1: La libreta debe incluir bolígrafo con las siguientes características: Largo 14.4 cm, material: Reciclable Impresión Tampografíca: Área de impresión: Cuerpo lateral: 80 x 8 mm - 70 x 7 mm - Cuerpo posterior: 80 x 8 mm - 70 x 7 mm Color de tinta: Negro</t>
  </si>
  <si>
    <t>Servicio de fabricación de artículo de plastico tipo botilito con el estampado del logo de la universidad de cundinamarca de 4 cm. Medidas del botilito: 20 cm por 7 cm de diametro.</t>
  </si>
  <si>
    <t>Servicio de fabricación de carpetas tamaño carta impresas en policromia con bolsillo interno y brillo UV por las dos caras. La Oficina de comunicaciones entregará el diseño.</t>
  </si>
  <si>
    <t>Servicio de fabricación de trofeo rectangular: Elaborado en madera y acero inoxidable,acabado espejo, pintura en laca catalizada con Servicio de impresión Placa marcada en fotograbado con Medidas: 24 cm x 7.5 cm x 4.5 cm</t>
  </si>
  <si>
    <t>Memoria Usb con capacidad de 4 GB de almacenamiento de datos en forma de tarjeta de crédito Medidas: 8,4 x 5,2 cms. Marcada por ambas caras en policromía. Empacada en bolsa transparente individual</t>
  </si>
  <si>
    <t>Servicio de fabricación de sticker en papel con adhesivo impreso por una cara en policromia. Tamaño: 5 centimetros de ancho por 14 centimetros de alto. La oficina de comunicaciones entregara el diseño a imprimir.</t>
  </si>
  <si>
    <t>Servicio de fabricación de Tula morral en lona poliéster 210D.Colores: verde o amarillo o negro. Marca con el logo de la Universidad de Cundinamarca15 cm/ Screen Medidas: 32 cm x 40.5 cm</t>
  </si>
  <si>
    <t>Pelotas antiestres en Poliuretano color azul con Servicio de Impresión tampográfica: 3.5 cm / Tampografía Medidas: 6.3 cm diámetro. Nota 1: Sin bolsa individual.</t>
  </si>
  <si>
    <t>Pelotas antiestres en Poliuretano color rojo en forma de corazón con Servicio de Impresión tampografica: 3.5 cm / Tampografía Medidas: 7 cm x 7.5 cm para Nota 1: Sin bolsa individual.</t>
  </si>
  <si>
    <t>Servicio de fabricación de paraguas cuadrado, mango recto espumado, estructura y herraje en fibra de vidrio. Automático. Sistema Antibrisa. Poliéster 190T con protección UV. Colores: Verde o amarillo Material: Poliéster 190 T 27” Cobertura:110 cm. Casco: 39 cm de ancho. Largo total: 89 cm para Sombrilla Poliéster pongee 190T. Semiautomático, herraje en metal. 8 Cascos. Técnica de marca: Screen o serigrafía sombrilla marcada en Mínimo Uno (1) de los ocho (8) cascos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</si>
</sst>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8"/>
  <sheetViews>
    <sheetView tabSelected="1" zoomScale="70" zoomScaleNormal="70" zoomScaleSheetLayoutView="70" zoomScalePageLayoutView="55" workbookViewId="0">
      <selection activeCell="C26" sqref="C26"/>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34"/>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87" customHeight="1" x14ac:dyDescent="0.2">
      <c r="A20" s="30">
        <v>1</v>
      </c>
      <c r="B20" s="37" t="s">
        <v>45</v>
      </c>
      <c r="C20" s="31"/>
      <c r="D20" s="36">
        <v>2000</v>
      </c>
      <c r="E20" s="36" t="s">
        <v>44</v>
      </c>
      <c r="F20" s="32"/>
      <c r="G20" s="26">
        <v>0</v>
      </c>
      <c r="H20" s="1">
        <f t="shared" ref="H20:H30" si="0">+ROUND(F20*G20,0)</f>
        <v>0</v>
      </c>
      <c r="I20" s="26">
        <v>0</v>
      </c>
      <c r="J20" s="1">
        <f t="shared" ref="J20:J30" si="1">ROUND(F20*I20,0)</f>
        <v>0</v>
      </c>
      <c r="K20" s="1">
        <f t="shared" ref="K20:K30" si="2">ROUND(F20+H20+J20,0)</f>
        <v>0</v>
      </c>
      <c r="L20" s="1">
        <f>ROUND(F20*D20,0)</f>
        <v>0</v>
      </c>
      <c r="M20" s="1">
        <f>ROUND(L20*G20,0)</f>
        <v>0</v>
      </c>
      <c r="N20" s="1">
        <f t="shared" ref="N20:N30" si="3">ROUND(L20*I20,0)</f>
        <v>0</v>
      </c>
      <c r="O20" s="2">
        <f t="shared" ref="O20:O30" si="4">ROUND(L20+N20+M20,0)</f>
        <v>0</v>
      </c>
    </row>
    <row r="21" spans="1:15" s="23" customFormat="1" ht="71.25" customHeight="1" x14ac:dyDescent="0.2">
      <c r="A21" s="30">
        <f>1+A20</f>
        <v>2</v>
      </c>
      <c r="B21" s="37" t="s">
        <v>51</v>
      </c>
      <c r="C21" s="31"/>
      <c r="D21" s="36">
        <v>600</v>
      </c>
      <c r="E21" s="36" t="s">
        <v>44</v>
      </c>
      <c r="F21" s="32"/>
      <c r="G21" s="26">
        <v>0</v>
      </c>
      <c r="H21" s="1">
        <f t="shared" si="0"/>
        <v>0</v>
      </c>
      <c r="I21" s="26">
        <v>0</v>
      </c>
      <c r="J21" s="1">
        <f t="shared" si="1"/>
        <v>0</v>
      </c>
      <c r="K21" s="1">
        <f t="shared" si="2"/>
        <v>0</v>
      </c>
      <c r="L21" s="1">
        <f t="shared" ref="L21:L30" si="5">ROUND(F21*D21,0)</f>
        <v>0</v>
      </c>
      <c r="M21" s="1">
        <f t="shared" ref="M21:M30" si="6">ROUND(L21*G21,0)</f>
        <v>0</v>
      </c>
      <c r="N21" s="1">
        <f t="shared" si="3"/>
        <v>0</v>
      </c>
      <c r="O21" s="2">
        <f t="shared" si="4"/>
        <v>0</v>
      </c>
    </row>
    <row r="22" spans="1:15" s="23" customFormat="1" ht="159" customHeight="1" x14ac:dyDescent="0.2">
      <c r="A22" s="30">
        <f t="shared" ref="A22:A30" si="7">1+A21</f>
        <v>3</v>
      </c>
      <c r="B22" s="37" t="s">
        <v>46</v>
      </c>
      <c r="C22" s="31"/>
      <c r="D22" s="36">
        <v>1500</v>
      </c>
      <c r="E22" s="36" t="s">
        <v>44</v>
      </c>
      <c r="F22" s="32"/>
      <c r="G22" s="26">
        <v>0</v>
      </c>
      <c r="H22" s="1">
        <f t="shared" si="0"/>
        <v>0</v>
      </c>
      <c r="I22" s="26">
        <v>0</v>
      </c>
      <c r="J22" s="1">
        <f t="shared" si="1"/>
        <v>0</v>
      </c>
      <c r="K22" s="1">
        <f t="shared" si="2"/>
        <v>0</v>
      </c>
      <c r="L22" s="1">
        <f t="shared" si="5"/>
        <v>0</v>
      </c>
      <c r="M22" s="1">
        <f t="shared" si="6"/>
        <v>0</v>
      </c>
      <c r="N22" s="1">
        <f t="shared" si="3"/>
        <v>0</v>
      </c>
      <c r="O22" s="2">
        <f t="shared" si="4"/>
        <v>0</v>
      </c>
    </row>
    <row r="23" spans="1:15" s="23" customFormat="1" ht="131.25" customHeight="1" x14ac:dyDescent="0.2">
      <c r="A23" s="30">
        <f t="shared" si="7"/>
        <v>4</v>
      </c>
      <c r="B23" s="37" t="s">
        <v>55</v>
      </c>
      <c r="C23" s="31"/>
      <c r="D23" s="36">
        <v>244</v>
      </c>
      <c r="E23" s="36" t="s">
        <v>44</v>
      </c>
      <c r="F23" s="32"/>
      <c r="G23" s="26">
        <v>0</v>
      </c>
      <c r="H23" s="1">
        <f t="shared" si="0"/>
        <v>0</v>
      </c>
      <c r="I23" s="26">
        <v>0</v>
      </c>
      <c r="J23" s="1">
        <f t="shared" si="1"/>
        <v>0</v>
      </c>
      <c r="K23" s="1">
        <f t="shared" si="2"/>
        <v>0</v>
      </c>
      <c r="L23" s="1">
        <f t="shared" si="5"/>
        <v>0</v>
      </c>
      <c r="M23" s="1">
        <f t="shared" si="6"/>
        <v>0</v>
      </c>
      <c r="N23" s="1">
        <f t="shared" si="3"/>
        <v>0</v>
      </c>
      <c r="O23" s="2">
        <f t="shared" si="4"/>
        <v>0</v>
      </c>
    </row>
    <row r="24" spans="1:15" s="23" customFormat="1" ht="61.5" customHeight="1" x14ac:dyDescent="0.2">
      <c r="A24" s="30">
        <f t="shared" si="7"/>
        <v>5</v>
      </c>
      <c r="B24" s="37" t="s">
        <v>52</v>
      </c>
      <c r="C24" s="31"/>
      <c r="D24" s="36">
        <v>1000</v>
      </c>
      <c r="E24" s="36" t="s">
        <v>44</v>
      </c>
      <c r="F24" s="32"/>
      <c r="G24" s="26">
        <v>0</v>
      </c>
      <c r="H24" s="1">
        <f t="shared" si="0"/>
        <v>0</v>
      </c>
      <c r="I24" s="26">
        <v>0</v>
      </c>
      <c r="J24" s="1">
        <f t="shared" si="1"/>
        <v>0</v>
      </c>
      <c r="K24" s="1">
        <f t="shared" si="2"/>
        <v>0</v>
      </c>
      <c r="L24" s="1">
        <f t="shared" si="5"/>
        <v>0</v>
      </c>
      <c r="M24" s="1">
        <f t="shared" si="6"/>
        <v>0</v>
      </c>
      <c r="N24" s="1">
        <f t="shared" si="3"/>
        <v>0</v>
      </c>
      <c r="O24" s="2">
        <f t="shared" si="4"/>
        <v>0</v>
      </c>
    </row>
    <row r="25" spans="1:15" s="23" customFormat="1" ht="54" customHeight="1" x14ac:dyDescent="0.2">
      <c r="A25" s="30">
        <f t="shared" si="7"/>
        <v>6</v>
      </c>
      <c r="B25" s="37" t="s">
        <v>47</v>
      </c>
      <c r="C25" s="31"/>
      <c r="D25" s="36">
        <v>2500</v>
      </c>
      <c r="E25" s="36" t="s">
        <v>44</v>
      </c>
      <c r="F25" s="32"/>
      <c r="G25" s="26">
        <v>0</v>
      </c>
      <c r="H25" s="1">
        <f t="shared" si="0"/>
        <v>0</v>
      </c>
      <c r="I25" s="26">
        <v>0</v>
      </c>
      <c r="J25" s="1">
        <f t="shared" si="1"/>
        <v>0</v>
      </c>
      <c r="K25" s="1">
        <f t="shared" si="2"/>
        <v>0</v>
      </c>
      <c r="L25" s="1">
        <f t="shared" si="5"/>
        <v>0</v>
      </c>
      <c r="M25" s="1">
        <f t="shared" si="6"/>
        <v>0</v>
      </c>
      <c r="N25" s="1">
        <f t="shared" si="3"/>
        <v>0</v>
      </c>
      <c r="O25" s="2">
        <f t="shared" si="4"/>
        <v>0</v>
      </c>
    </row>
    <row r="26" spans="1:15" s="23" customFormat="1" ht="48.75" customHeight="1" x14ac:dyDescent="0.2">
      <c r="A26" s="30">
        <f t="shared" si="7"/>
        <v>7</v>
      </c>
      <c r="B26" s="37" t="s">
        <v>53</v>
      </c>
      <c r="C26" s="31"/>
      <c r="D26" s="36">
        <v>400</v>
      </c>
      <c r="E26" s="36" t="s">
        <v>44</v>
      </c>
      <c r="F26" s="32"/>
      <c r="G26" s="26">
        <v>0</v>
      </c>
      <c r="H26" s="1">
        <f t="shared" si="0"/>
        <v>0</v>
      </c>
      <c r="I26" s="26">
        <v>0</v>
      </c>
      <c r="J26" s="1">
        <f t="shared" si="1"/>
        <v>0</v>
      </c>
      <c r="K26" s="1">
        <f t="shared" si="2"/>
        <v>0</v>
      </c>
      <c r="L26" s="1">
        <f t="shared" si="5"/>
        <v>0</v>
      </c>
      <c r="M26" s="1">
        <f t="shared" si="6"/>
        <v>0</v>
      </c>
      <c r="N26" s="1">
        <f t="shared" si="3"/>
        <v>0</v>
      </c>
      <c r="O26" s="2">
        <f t="shared" si="4"/>
        <v>0</v>
      </c>
    </row>
    <row r="27" spans="1:15" s="23" customFormat="1" ht="54.75" customHeight="1" x14ac:dyDescent="0.2">
      <c r="A27" s="30">
        <f t="shared" si="7"/>
        <v>8</v>
      </c>
      <c r="B27" s="37" t="s">
        <v>54</v>
      </c>
      <c r="C27" s="31"/>
      <c r="D27" s="36">
        <v>400</v>
      </c>
      <c r="E27" s="36" t="s">
        <v>44</v>
      </c>
      <c r="F27" s="32"/>
      <c r="G27" s="26">
        <v>0</v>
      </c>
      <c r="H27" s="1">
        <f t="shared" si="0"/>
        <v>0</v>
      </c>
      <c r="I27" s="26">
        <v>0</v>
      </c>
      <c r="J27" s="1">
        <f t="shared" si="1"/>
        <v>0</v>
      </c>
      <c r="K27" s="1">
        <f t="shared" si="2"/>
        <v>0</v>
      </c>
      <c r="L27" s="1">
        <f t="shared" si="5"/>
        <v>0</v>
      </c>
      <c r="M27" s="1">
        <f t="shared" si="6"/>
        <v>0</v>
      </c>
      <c r="N27" s="1">
        <f t="shared" si="3"/>
        <v>0</v>
      </c>
      <c r="O27" s="2">
        <f t="shared" si="4"/>
        <v>0</v>
      </c>
    </row>
    <row r="28" spans="1:15" s="23" customFormat="1" ht="61.5" customHeight="1" x14ac:dyDescent="0.2">
      <c r="A28" s="30">
        <f t="shared" si="7"/>
        <v>9</v>
      </c>
      <c r="B28" s="37" t="s">
        <v>48</v>
      </c>
      <c r="C28" s="31"/>
      <c r="D28" s="36">
        <v>1000</v>
      </c>
      <c r="E28" s="36" t="s">
        <v>44</v>
      </c>
      <c r="F28" s="32"/>
      <c r="G28" s="26">
        <v>0</v>
      </c>
      <c r="H28" s="1">
        <f t="shared" si="0"/>
        <v>0</v>
      </c>
      <c r="I28" s="26">
        <v>0</v>
      </c>
      <c r="J28" s="1">
        <f t="shared" si="1"/>
        <v>0</v>
      </c>
      <c r="K28" s="1">
        <f t="shared" si="2"/>
        <v>0</v>
      </c>
      <c r="L28" s="1">
        <f t="shared" si="5"/>
        <v>0</v>
      </c>
      <c r="M28" s="1">
        <f t="shared" si="6"/>
        <v>0</v>
      </c>
      <c r="N28" s="1">
        <f t="shared" si="3"/>
        <v>0</v>
      </c>
      <c r="O28" s="2">
        <f t="shared" si="4"/>
        <v>0</v>
      </c>
    </row>
    <row r="29" spans="1:15" s="23" customFormat="1" ht="65.25" customHeight="1" x14ac:dyDescent="0.2">
      <c r="A29" s="30">
        <f t="shared" si="7"/>
        <v>10</v>
      </c>
      <c r="B29" s="37" t="s">
        <v>49</v>
      </c>
      <c r="C29" s="31"/>
      <c r="D29" s="36">
        <v>4</v>
      </c>
      <c r="E29" s="36" t="s">
        <v>44</v>
      </c>
      <c r="F29" s="32"/>
      <c r="G29" s="26">
        <v>0</v>
      </c>
      <c r="H29" s="1">
        <f t="shared" si="0"/>
        <v>0</v>
      </c>
      <c r="I29" s="26">
        <v>0</v>
      </c>
      <c r="J29" s="1">
        <f t="shared" si="1"/>
        <v>0</v>
      </c>
      <c r="K29" s="1">
        <f t="shared" si="2"/>
        <v>0</v>
      </c>
      <c r="L29" s="1">
        <f t="shared" si="5"/>
        <v>0</v>
      </c>
      <c r="M29" s="1">
        <f t="shared" si="6"/>
        <v>0</v>
      </c>
      <c r="N29" s="1">
        <f t="shared" si="3"/>
        <v>0</v>
      </c>
      <c r="O29" s="2">
        <f t="shared" si="4"/>
        <v>0</v>
      </c>
    </row>
    <row r="30" spans="1:15" s="23" customFormat="1" ht="78" customHeight="1" x14ac:dyDescent="0.2">
      <c r="A30" s="30">
        <f t="shared" si="7"/>
        <v>11</v>
      </c>
      <c r="B30" s="37" t="s">
        <v>50</v>
      </c>
      <c r="C30" s="31"/>
      <c r="D30" s="36">
        <v>200</v>
      </c>
      <c r="E30" s="36" t="s">
        <v>44</v>
      </c>
      <c r="F30" s="32"/>
      <c r="G30" s="26">
        <v>0</v>
      </c>
      <c r="H30" s="1">
        <f t="shared" si="0"/>
        <v>0</v>
      </c>
      <c r="I30" s="26">
        <v>0</v>
      </c>
      <c r="J30" s="1">
        <f t="shared" si="1"/>
        <v>0</v>
      </c>
      <c r="K30" s="1">
        <f t="shared" si="2"/>
        <v>0</v>
      </c>
      <c r="L30" s="1">
        <f t="shared" si="5"/>
        <v>0</v>
      </c>
      <c r="M30" s="1">
        <f t="shared" si="6"/>
        <v>0</v>
      </c>
      <c r="N30" s="1">
        <f t="shared" si="3"/>
        <v>0</v>
      </c>
      <c r="O30" s="2">
        <f t="shared" si="4"/>
        <v>0</v>
      </c>
    </row>
    <row r="31" spans="1:15" s="23" customFormat="1" ht="42" customHeight="1" thickBot="1" x14ac:dyDescent="0.25">
      <c r="A31" s="19"/>
      <c r="B31" s="71"/>
      <c r="C31" s="71"/>
      <c r="D31" s="71"/>
      <c r="E31" s="71"/>
      <c r="F31" s="71"/>
      <c r="G31" s="71"/>
      <c r="H31" s="71"/>
      <c r="I31" s="71"/>
      <c r="J31" s="71"/>
      <c r="K31" s="71"/>
      <c r="L31" s="71"/>
      <c r="M31" s="72" t="s">
        <v>35</v>
      </c>
      <c r="N31" s="72"/>
      <c r="O31" s="29">
        <f>SUMIF(G:G,0%,L:L)</f>
        <v>0</v>
      </c>
    </row>
    <row r="32" spans="1:15" s="23" customFormat="1" ht="39" customHeight="1" thickBot="1" x14ac:dyDescent="0.25">
      <c r="A32" s="60" t="s">
        <v>24</v>
      </c>
      <c r="B32" s="61"/>
      <c r="C32" s="61"/>
      <c r="D32" s="61"/>
      <c r="E32" s="61"/>
      <c r="F32" s="61"/>
      <c r="G32" s="61"/>
      <c r="H32" s="61"/>
      <c r="I32" s="61"/>
      <c r="J32" s="61"/>
      <c r="K32" s="61"/>
      <c r="L32" s="61"/>
      <c r="M32" s="73" t="s">
        <v>10</v>
      </c>
      <c r="N32" s="73"/>
      <c r="O32" s="4">
        <f>SUMIF(G:G,5%,L:L)</f>
        <v>0</v>
      </c>
    </row>
    <row r="33" spans="1:15" s="23" customFormat="1" ht="30" customHeight="1" x14ac:dyDescent="0.2">
      <c r="A33" s="56" t="s">
        <v>42</v>
      </c>
      <c r="B33" s="57"/>
      <c r="C33" s="57"/>
      <c r="D33" s="57"/>
      <c r="E33" s="57"/>
      <c r="F33" s="57"/>
      <c r="G33" s="57"/>
      <c r="H33" s="57"/>
      <c r="I33" s="57"/>
      <c r="J33" s="57"/>
      <c r="K33" s="57"/>
      <c r="L33" s="58"/>
      <c r="M33" s="73" t="s">
        <v>11</v>
      </c>
      <c r="N33" s="73"/>
      <c r="O33" s="4">
        <f>SUMIF(G:G,19%,L:L)</f>
        <v>0</v>
      </c>
    </row>
    <row r="34" spans="1:15" s="23" customFormat="1" ht="30" customHeight="1" x14ac:dyDescent="0.2">
      <c r="A34" s="59"/>
      <c r="B34" s="59"/>
      <c r="C34" s="59"/>
      <c r="D34" s="59"/>
      <c r="E34" s="59"/>
      <c r="F34" s="59"/>
      <c r="G34" s="59"/>
      <c r="H34" s="59"/>
      <c r="I34" s="59"/>
      <c r="J34" s="59"/>
      <c r="K34" s="59"/>
      <c r="L34" s="59"/>
      <c r="M34" s="38" t="s">
        <v>7</v>
      </c>
      <c r="N34" s="39"/>
      <c r="O34" s="5">
        <f>SUM(O31:O33)</f>
        <v>0</v>
      </c>
    </row>
    <row r="35" spans="1:15" s="23" customFormat="1" ht="30" customHeight="1" x14ac:dyDescent="0.2">
      <c r="A35" s="59"/>
      <c r="B35" s="59"/>
      <c r="C35" s="59"/>
      <c r="D35" s="59"/>
      <c r="E35" s="59"/>
      <c r="F35" s="59"/>
      <c r="G35" s="59"/>
      <c r="H35" s="59"/>
      <c r="I35" s="59"/>
      <c r="J35" s="59"/>
      <c r="K35" s="59"/>
      <c r="L35" s="59"/>
      <c r="M35" s="74" t="s">
        <v>12</v>
      </c>
      <c r="N35" s="75"/>
      <c r="O35" s="6">
        <f>ROUND(O32*5%,0)</f>
        <v>0</v>
      </c>
    </row>
    <row r="36" spans="1:15" s="23" customFormat="1" ht="30" customHeight="1" x14ac:dyDescent="0.2">
      <c r="A36" s="59"/>
      <c r="B36" s="59"/>
      <c r="C36" s="59"/>
      <c r="D36" s="59"/>
      <c r="E36" s="59"/>
      <c r="F36" s="59"/>
      <c r="G36" s="59"/>
      <c r="H36" s="59"/>
      <c r="I36" s="59"/>
      <c r="J36" s="59"/>
      <c r="K36" s="59"/>
      <c r="L36" s="59"/>
      <c r="M36" s="74" t="s">
        <v>13</v>
      </c>
      <c r="N36" s="75"/>
      <c r="O36" s="4">
        <f>ROUND(O33*19%,0)</f>
        <v>0</v>
      </c>
    </row>
    <row r="37" spans="1:15" s="23" customFormat="1" ht="30" customHeight="1" x14ac:dyDescent="0.2">
      <c r="A37" s="59"/>
      <c r="B37" s="59"/>
      <c r="C37" s="59"/>
      <c r="D37" s="59"/>
      <c r="E37" s="59"/>
      <c r="F37" s="59"/>
      <c r="G37" s="59"/>
      <c r="H37" s="59"/>
      <c r="I37" s="59"/>
      <c r="J37" s="59"/>
      <c r="K37" s="59"/>
      <c r="L37" s="59"/>
      <c r="M37" s="38" t="s">
        <v>14</v>
      </c>
      <c r="N37" s="39"/>
      <c r="O37" s="5">
        <f>SUM(O35:O36)</f>
        <v>0</v>
      </c>
    </row>
    <row r="38" spans="1:15" s="23" customFormat="1" ht="30" customHeight="1" x14ac:dyDescent="0.2">
      <c r="A38" s="59"/>
      <c r="B38" s="59"/>
      <c r="C38" s="59"/>
      <c r="D38" s="59"/>
      <c r="E38" s="59"/>
      <c r="F38" s="59"/>
      <c r="G38" s="59"/>
      <c r="H38" s="59"/>
      <c r="I38" s="59"/>
      <c r="J38" s="59"/>
      <c r="K38" s="59"/>
      <c r="L38" s="59"/>
      <c r="M38" s="42" t="s">
        <v>33</v>
      </c>
      <c r="N38" s="43"/>
      <c r="O38" s="4">
        <f>SUMIF(I:I,8%,N:N)</f>
        <v>0</v>
      </c>
    </row>
    <row r="39" spans="1:15" s="23" customFormat="1" ht="37.5" customHeight="1" x14ac:dyDescent="0.2">
      <c r="A39" s="59"/>
      <c r="B39" s="59"/>
      <c r="C39" s="59"/>
      <c r="D39" s="59"/>
      <c r="E39" s="59"/>
      <c r="F39" s="59"/>
      <c r="G39" s="59"/>
      <c r="H39" s="59"/>
      <c r="I39" s="59"/>
      <c r="J39" s="59"/>
      <c r="K39" s="59"/>
      <c r="L39" s="59"/>
      <c r="M39" s="40" t="s">
        <v>32</v>
      </c>
      <c r="N39" s="41"/>
      <c r="O39" s="5">
        <f>SUM(O38)</f>
        <v>0</v>
      </c>
    </row>
    <row r="40" spans="1:15" s="23" customFormat="1" ht="44.25" customHeight="1" x14ac:dyDescent="0.2">
      <c r="A40" s="59"/>
      <c r="B40" s="59"/>
      <c r="C40" s="59"/>
      <c r="D40" s="59"/>
      <c r="E40" s="59"/>
      <c r="F40" s="59"/>
      <c r="G40" s="59"/>
      <c r="H40" s="59"/>
      <c r="I40" s="59"/>
      <c r="J40" s="59"/>
      <c r="K40" s="59"/>
      <c r="L40" s="59"/>
      <c r="M40" s="40" t="s">
        <v>15</v>
      </c>
      <c r="N40" s="41"/>
      <c r="O40" s="5">
        <f>+O34+O37+O39</f>
        <v>0</v>
      </c>
    </row>
    <row r="43" spans="1:15" x14ac:dyDescent="0.25">
      <c r="B43" s="35"/>
      <c r="C43" s="28"/>
    </row>
    <row r="44" spans="1:15" x14ac:dyDescent="0.25">
      <c r="B44" s="69"/>
      <c r="C44" s="69"/>
    </row>
    <row r="45" spans="1:15" ht="15.75" thickBot="1" x14ac:dyDescent="0.3">
      <c r="B45" s="70"/>
      <c r="C45" s="70"/>
    </row>
    <row r="46" spans="1:15" x14ac:dyDescent="0.25">
      <c r="B46" s="63" t="s">
        <v>20</v>
      </c>
      <c r="C46" s="63"/>
    </row>
    <row r="48" spans="1:15" x14ac:dyDescent="0.25">
      <c r="A48" s="24" t="s">
        <v>43</v>
      </c>
    </row>
  </sheetData>
  <sheetProtection algorithmName="SHA-512" hashValue="UDs0WrJJU4pwLt3KBDhgGohySgT+MfIzDU6sQRX6TbT1Vu8FKIgSda6lUWj2DDsdCRAzVL1p5dJddyzHx7wZVg==" saltValue="vU/71Unkk4TH7fH0yDu4NQ==" spinCount="100000" sheet="1" selectLockedCells="1"/>
  <mergeCells count="30">
    <mergeCell ref="A33:L40"/>
    <mergeCell ref="A32:L32"/>
    <mergeCell ref="A10:B10"/>
    <mergeCell ref="B46:C46"/>
    <mergeCell ref="D14:G14"/>
    <mergeCell ref="D16:G16"/>
    <mergeCell ref="F10:G10"/>
    <mergeCell ref="L10:N10"/>
    <mergeCell ref="B44:C45"/>
    <mergeCell ref="B31:L31"/>
    <mergeCell ref="M31:N31"/>
    <mergeCell ref="M32:N32"/>
    <mergeCell ref="M33:N33"/>
    <mergeCell ref="M34:N34"/>
    <mergeCell ref="M35:N35"/>
    <mergeCell ref="M36:N36"/>
    <mergeCell ref="A2:A5"/>
    <mergeCell ref="D12:G12"/>
    <mergeCell ref="A12:B16"/>
    <mergeCell ref="B2:M2"/>
    <mergeCell ref="B3:M3"/>
    <mergeCell ref="B4:M5"/>
    <mergeCell ref="M37:N37"/>
    <mergeCell ref="M40:N40"/>
    <mergeCell ref="M38:N38"/>
    <mergeCell ref="M39:N39"/>
    <mergeCell ref="N2:O2"/>
    <mergeCell ref="N3:O3"/>
    <mergeCell ref="N4:O4"/>
    <mergeCell ref="N5:O5"/>
  </mergeCells>
  <dataValidations count="1">
    <dataValidation type="whole" allowBlank="1" showInputMessage="1" showErrorMessage="1" sqref="F20:F3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G20:G30</xm:sqref>
        </x14:dataValidation>
        <x14:dataValidation type="list" allowBlank="1" showInputMessage="1" showErrorMessage="1" xr:uid="{00000000-0002-0000-0000-000002000000}">
          <x14:formula1>
            <xm:f>Hoja2!$F$7:$F$8</xm:f>
          </x14:formula1>
          <xm:sqref>I20:I30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2023-09-15T15:52:02Z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